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8010"/>
  </bookViews>
  <sheets>
    <sheet name="financování - souhrn" sheetId="1" r:id="rId1"/>
    <sheet name="položky" sheetId="2" r:id="rId2"/>
  </sheets>
  <definedNames>
    <definedName name="_xlnm.Print_Area" localSheetId="0">'financování - souhrn'!$A$1:$E$14</definedName>
    <definedName name="_xlnm.Print_Area" localSheetId="1">položky!$A$1:$F$29</definedName>
  </definedNames>
  <calcPr calcId="125725"/>
</workbook>
</file>

<file path=xl/calcChain.xml><?xml version="1.0" encoding="utf-8"?>
<calcChain xmlns="http://schemas.openxmlformats.org/spreadsheetml/2006/main">
  <c r="C24" i="2"/>
  <c r="D22" s="1"/>
  <c r="C27"/>
  <c r="C25" s="1"/>
  <c r="D8"/>
  <c r="D4"/>
  <c r="B12" i="1"/>
  <c r="C16" i="2" l="1"/>
  <c r="C15"/>
  <c r="C3" s="1"/>
  <c r="D17"/>
  <c r="C28" l="1"/>
  <c r="C10" i="1" s="1"/>
  <c r="C12" s="1"/>
  <c r="D13" s="1"/>
  <c r="D28" i="2"/>
</calcChain>
</file>

<file path=xl/sharedStrings.xml><?xml version="1.0" encoding="utf-8"?>
<sst xmlns="http://schemas.openxmlformats.org/spreadsheetml/2006/main" count="80" uniqueCount="75">
  <si>
    <t>příjmy</t>
  </si>
  <si>
    <t>hotovost v pokladně k 12.6.2012</t>
  </si>
  <si>
    <t>stav na bankovním účtu k 13.9.2012 (vč. dotace 20.000 Kč z MMB OŽP)</t>
  </si>
  <si>
    <t>Přírodní učebna - altán pro žáky ZŠ Heyrovského 32 - I.etapa - přípravné a projektové práce</t>
  </si>
  <si>
    <t>pomocný materiál</t>
  </si>
  <si>
    <t xml:space="preserve">  </t>
  </si>
  <si>
    <t>N1</t>
  </si>
  <si>
    <t>T1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</si>
  <si>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</si>
  <si>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</si>
  <si>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</si>
  <si>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</si>
  <si>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</si>
  <si>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</si>
  <si>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</si>
  <si>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</si>
  <si>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</si>
  <si>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rezerva +15%</t>
  </si>
  <si>
    <t>T2</t>
  </si>
  <si>
    <t>T3</t>
  </si>
  <si>
    <t>N2</t>
  </si>
  <si>
    <t>práce</t>
  </si>
  <si>
    <t>materiál</t>
  </si>
  <si>
    <t>T5</t>
  </si>
  <si>
    <t>materiál včetně dopravy</t>
  </si>
  <si>
    <t>dodavatel</t>
  </si>
  <si>
    <t>SŠP Jílová</t>
  </si>
  <si>
    <t>betonářské práce</t>
  </si>
  <si>
    <t>písek</t>
  </si>
  <si>
    <t>cement</t>
  </si>
  <si>
    <t>ocelová patka (12 ks)</t>
  </si>
  <si>
    <t>CENA DOPRAVY - školní (navážka a nákup, převzetí)</t>
  </si>
  <si>
    <t>TRUHLÁŘSKÉ PRÁCE</t>
  </si>
  <si>
    <t>rezerva rozpočtu +15%</t>
  </si>
  <si>
    <t>T6</t>
  </si>
  <si>
    <t>T7</t>
  </si>
  <si>
    <t>doprava - pila - dílna, dílna - staveniště, vč. DPH</t>
  </si>
  <si>
    <t>NÁTĚRY</t>
  </si>
  <si>
    <t>impregnace Bondex Wood Preserver (1 nátěr) + vrchní vrstva Bondex Long Life (2 vrstvy) průhledný, vč. práce, DPH</t>
  </si>
  <si>
    <t>ZAJIŠTĚNÍ NUTNÝCH STAVEBNÍCH NÁKLADŮ</t>
  </si>
  <si>
    <t>Celkem příjmy/výdaje</t>
  </si>
  <si>
    <t>hoblování vč. DPH</t>
  </si>
  <si>
    <t>impregnace vč. DPH</t>
  </si>
  <si>
    <t>řezivo vč. DPH</t>
  </si>
  <si>
    <t>Pila Bystrc nabídka ze dne 25.9.2012</t>
  </si>
  <si>
    <t>Z2a</t>
  </si>
  <si>
    <t>usazení výkopku</t>
  </si>
  <si>
    <t>řezivo délky 7m v SŠP Jílová neohoblují</t>
  </si>
  <si>
    <t xml:space="preserve"> výdaje</t>
  </si>
  <si>
    <t>zdarma jako sponzorský dar</t>
  </si>
  <si>
    <t>Přírodní učebna - altán - I. etapa (2012)</t>
  </si>
  <si>
    <t>JAPO - autodoprava s.r.o.</t>
  </si>
  <si>
    <t>Nosné rámy, krokve - hoblování, spoje, příp. potřebné přebroušení</t>
  </si>
  <si>
    <t>rezerva ceny práce +15%</t>
  </si>
  <si>
    <t>naceněny jsou bezbarvé nátěrové hmoty, budeme ještě konzultovat případné nátěry ve světlém odstínu, cena se může ještě mírně upravit</t>
  </si>
  <si>
    <t>POMOCNÉ A ZEDNICKÉ PRÁCE</t>
  </si>
  <si>
    <t>výkopové práce (základové patky, 12 ks)</t>
  </si>
  <si>
    <t>Položky vyznačené červeně se mohou ještě měnit.</t>
  </si>
  <si>
    <t>režie SŠP 15% ceny práce (žáků)</t>
  </si>
  <si>
    <t>rozdíl</t>
  </si>
  <si>
    <t>finanční příspěvek ZŠ na altán</t>
  </si>
  <si>
    <t>Sponzorský dar od Sdružení automobilových dopravců ČESMAD BOHEMIA</t>
  </si>
  <si>
    <t>bude financováno z rozpočtu sdružení na školní rok 2012/2013</t>
  </si>
  <si>
    <t>uvedeno v žádosti o dotaci, k dnešnímu dni sponzorem nepotvrzeno</t>
  </si>
  <si>
    <r>
      <t xml:space="preserve">Přírodní učebna - altán pro žáky ZŠ Heyrovského 32 - I.etapa - </t>
    </r>
    <r>
      <rPr>
        <b/>
        <sz val="10"/>
        <color theme="1"/>
        <rFont val="Cambria"/>
        <family val="1"/>
        <charset val="238"/>
        <scheme val="major"/>
      </rPr>
      <t>realizace stavby</t>
    </r>
    <r>
      <rPr>
        <sz val="10"/>
        <color theme="1"/>
        <rFont val="Cambria"/>
        <family val="1"/>
        <charset val="238"/>
        <scheme val="major"/>
      </rPr>
      <t xml:space="preserve"> - předpokládané stavební náklady celkem, vč. rezervy</t>
    </r>
  </si>
  <si>
    <t>Stav ke dni 15.10.2012 20:00 hod.</t>
  </si>
  <si>
    <t>Přírodní učebna - altán pro žáky ZŠ Heyrovského 32 - I. etapa (2012)</t>
  </si>
  <si>
    <t>impregnace není bezbarvá, pila takovou neumí, dokonce ji považují za zbytečnou, pokud bude vrchní nátěr</t>
  </si>
  <si>
    <t>v ceně zahrnuto i hoblování, pravděpodobně se provádět nebude - předpokládá se snížení ceny</t>
  </si>
  <si>
    <t>cenová nabídka ze dne 3.10.2012, příloha smlouvy o dílo</t>
  </si>
  <si>
    <t>budou účtovány skutečně provedené práce</t>
  </si>
  <si>
    <t>Položky</t>
  </si>
  <si>
    <t>Souhrn</t>
  </si>
  <si>
    <t xml:space="preserve"> vyúčtování a proplacení zpětně, tj. až v lednu 2013!!!</t>
  </si>
  <si>
    <t xml:space="preserve">finanční dar MČ Brno-Bystrc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</si>
</sst>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i/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i/>
      <sz val="10"/>
      <color theme="4" tint="-0.249977111117893"/>
      <name val="Cambria"/>
      <family val="1"/>
      <charset val="238"/>
      <scheme val="major"/>
    </font>
    <font>
      <sz val="10"/>
      <color theme="4" tint="-0.249977111117893"/>
      <name val="Cambria"/>
      <family val="1"/>
      <charset val="238"/>
      <scheme val="major"/>
    </font>
    <font>
      <b/>
      <i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rgb="FFFF0000"/>
      <name val="Cambria"/>
      <family val="1"/>
      <charset val="238"/>
      <scheme val="maj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  <scheme val="major"/>
    </font>
    <font>
      <i/>
      <sz val="9"/>
      <color rgb="FFFF0000"/>
      <name val="Cambria"/>
      <family val="1"/>
      <charset val="238"/>
      <scheme val="major"/>
    </font>
    <font>
      <sz val="9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9" fillId="0" borderId="5" xfId="0" applyNumberFormat="1" applyFont="1" applyBorder="1" applyAlignment="1"/>
    <xf numFmtId="0" fontId="1" fillId="0" borderId="0" xfId="0" applyFont="1"/>
    <xf numFmtId="164" fontId="13" fillId="0" borderId="7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>
      <alignment horizontal="right" indent="1"/>
    </xf>
    <xf numFmtId="164" fontId="15" fillId="0" borderId="12" xfId="0" applyNumberFormat="1" applyFont="1" applyBorder="1" applyAlignment="1">
      <alignment horizontal="right" indent="1"/>
    </xf>
    <xf numFmtId="164" fontId="15" fillId="0" borderId="8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/>
    </xf>
    <xf numFmtId="164" fontId="15" fillId="0" borderId="7" xfId="0" applyNumberFormat="1" applyFont="1" applyBorder="1" applyAlignment="1">
      <alignment horizontal="right" vertical="center"/>
    </xf>
    <xf numFmtId="164" fontId="17" fillId="0" borderId="12" xfId="0" applyNumberFormat="1" applyFont="1" applyBorder="1" applyAlignment="1">
      <alignment horizontal="right" vertical="center" wrapText="1"/>
    </xf>
    <xf numFmtId="164" fontId="15" fillId="0" borderId="27" xfId="0" applyNumberFormat="1" applyFont="1" applyBorder="1" applyAlignment="1">
      <alignment horizontal="right" vertical="center"/>
    </xf>
    <xf numFmtId="164" fontId="19" fillId="0" borderId="22" xfId="0" applyNumberFormat="1" applyFont="1" applyBorder="1" applyAlignment="1"/>
    <xf numFmtId="164" fontId="19" fillId="0" borderId="10" xfId="0" applyNumberFormat="1" applyFont="1" applyBorder="1" applyAlignment="1">
      <alignment horizontal="right" vertical="center"/>
    </xf>
    <xf numFmtId="164" fontId="15" fillId="0" borderId="7" xfId="0" applyNumberFormat="1" applyFont="1" applyBorder="1" applyAlignment="1">
      <alignment horizontal="right"/>
    </xf>
    <xf numFmtId="164" fontId="15" fillId="0" borderId="42" xfId="0" applyNumberFormat="1" applyFont="1" applyBorder="1" applyAlignment="1">
      <alignment horizontal="right" vertical="center"/>
    </xf>
    <xf numFmtId="164" fontId="19" fillId="0" borderId="30" xfId="0" applyNumberFormat="1" applyFont="1" applyBorder="1" applyAlignment="1">
      <alignment horizontal="right" vertical="center"/>
    </xf>
    <xf numFmtId="0" fontId="13" fillId="0" borderId="43" xfId="0" applyFont="1" applyBorder="1" applyAlignment="1"/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8" fillId="0" borderId="48" xfId="0" applyFont="1" applyFill="1" applyBorder="1"/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0" fontId="15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50" xfId="0" applyFont="1" applyFill="1" applyBorder="1" applyAlignment="1">
      <alignment horizontal="justify"/>
    </xf>
    <xf numFmtId="164" fontId="11" fillId="0" borderId="51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16" xfId="0" applyFont="1" applyFill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 wrapText="1"/>
    </xf>
    <xf numFmtId="164" fontId="12" fillId="0" borderId="29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4" fontId="17" fillId="0" borderId="17" xfId="0" applyNumberFormat="1" applyFont="1" applyFill="1" applyBorder="1" applyAlignment="1">
      <alignment horizontal="right"/>
    </xf>
    <xf numFmtId="164" fontId="17" fillId="0" borderId="18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64" fontId="17" fillId="0" borderId="37" xfId="0" applyNumberFormat="1" applyFont="1" applyFill="1" applyBorder="1" applyAlignment="1">
      <alignment horizontal="right"/>
    </xf>
    <xf numFmtId="164" fontId="18" fillId="0" borderId="41" xfId="0" applyNumberFormat="1" applyFont="1" applyFill="1" applyBorder="1" applyAlignment="1">
      <alignment horizontal="right" vertical="center"/>
    </xf>
    <xf numFmtId="164" fontId="12" fillId="0" borderId="29" xfId="0" applyNumberFormat="1" applyFont="1" applyBorder="1" applyAlignment="1">
      <alignment horizontal="right" vertical="center"/>
    </xf>
    <xf numFmtId="164" fontId="20" fillId="0" borderId="44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/>
    </xf>
    <xf numFmtId="164" fontId="17" fillId="0" borderId="17" xfId="0" applyNumberFormat="1" applyFont="1" applyBorder="1" applyAlignment="1">
      <alignment horizontal="right"/>
    </xf>
    <xf numFmtId="164" fontId="20" fillId="0" borderId="11" xfId="0" applyNumberFormat="1" applyFont="1" applyBorder="1" applyAlignment="1">
      <alignment horizontal="right" vertical="center"/>
    </xf>
    <xf numFmtId="164" fontId="18" fillId="0" borderId="17" xfId="0" applyNumberFormat="1" applyFont="1" applyFill="1" applyBorder="1" applyAlignment="1">
      <alignment horizontal="right" vertical="center"/>
    </xf>
    <xf numFmtId="164" fontId="18" fillId="0" borderId="37" xfId="0" applyNumberFormat="1" applyFont="1" applyFill="1" applyBorder="1" applyAlignment="1">
      <alignment horizontal="right" vertical="center"/>
    </xf>
    <xf numFmtId="164" fontId="18" fillId="0" borderId="45" xfId="0" applyNumberFormat="1" applyFont="1" applyFill="1" applyBorder="1" applyAlignment="1">
      <alignment horizontal="right" vertical="center"/>
    </xf>
    <xf numFmtId="164" fontId="18" fillId="0" borderId="38" xfId="0" applyNumberFormat="1" applyFont="1" applyFill="1" applyBorder="1" applyAlignment="1">
      <alignment horizontal="right" vertical="center"/>
    </xf>
    <xf numFmtId="164" fontId="12" fillId="0" borderId="50" xfId="0" applyNumberFormat="1" applyFont="1" applyBorder="1" applyAlignment="1">
      <alignment horizontal="righ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164" fontId="15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5" fillId="0" borderId="52" xfId="0" applyFont="1" applyBorder="1" applyAlignment="1">
      <alignment horizontal="left" vertical="center" wrapText="1"/>
    </xf>
    <xf numFmtId="164" fontId="15" fillId="0" borderId="5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164" fontId="18" fillId="2" borderId="26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wrapText="1"/>
    </xf>
    <xf numFmtId="0" fontId="0" fillId="0" borderId="0" xfId="0" applyAlignment="1"/>
    <xf numFmtId="0" fontId="3" fillId="0" borderId="7" xfId="0" applyFont="1" applyBorder="1"/>
    <xf numFmtId="0" fontId="10" fillId="0" borderId="0" xfId="0" applyFont="1" applyAlignment="1">
      <alignment horizontal="left"/>
    </xf>
    <xf numFmtId="0" fontId="2" fillId="0" borderId="34" xfId="0" applyFont="1" applyBorder="1" applyAlignment="1">
      <alignment horizontal="left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0" fillId="0" borderId="2" xfId="0" applyBorder="1"/>
    <xf numFmtId="164" fontId="2" fillId="0" borderId="36" xfId="0" applyNumberFormat="1" applyFont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0" fontId="0" fillId="0" borderId="55" xfId="0" applyBorder="1"/>
    <xf numFmtId="0" fontId="26" fillId="0" borderId="0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left" vertical="center" wrapText="1"/>
    </xf>
    <xf numFmtId="0" fontId="24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Alignment="1"/>
    <xf numFmtId="0" fontId="29" fillId="0" borderId="0" xfId="0" applyFont="1" applyBorder="1" applyAlignment="1"/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/>
    </xf>
    <xf numFmtId="0" fontId="6" fillId="0" borderId="0" xfId="0" applyFont="1" applyBorder="1" applyAlignment="1"/>
    <xf numFmtId="0" fontId="0" fillId="0" borderId="0" xfId="0" applyFont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164" fontId="28" fillId="0" borderId="0" xfId="0" applyNumberFormat="1" applyFont="1" applyBorder="1" applyAlignment="1">
      <alignment vertical="center"/>
    </xf>
    <xf numFmtId="164" fontId="28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9" fillId="0" borderId="28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/>
    <xf numFmtId="0" fontId="12" fillId="0" borderId="14" xfId="0" applyFont="1" applyBorder="1" applyAlignment="1"/>
    <xf numFmtId="0" fontId="12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9" fillId="0" borderId="28" xfId="0" applyFont="1" applyBorder="1" applyAlignment="1">
      <alignment horizontal="left" vertical="top"/>
    </xf>
    <xf numFmtId="0" fontId="19" fillId="0" borderId="31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9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23" fillId="0" borderId="56" xfId="0" applyFont="1" applyBorder="1" applyAlignment="1">
      <alignment horizontal="left" vertical="center" wrapText="1"/>
    </xf>
    <xf numFmtId="0" fontId="23" fillId="0" borderId="5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3" fillId="0" borderId="49" xfId="0" applyFont="1" applyBorder="1" applyAlignment="1"/>
    <xf numFmtId="0" fontId="16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06" zoomScaleNormal="106" workbookViewId="0">
      <selection activeCell="B18" sqref="B18"/>
    </sheetView>
  </sheetViews>
  <sheetFormatPr defaultRowHeight="15"/>
  <cols>
    <col min="1" max="1" width="52.140625" style="2" customWidth="1"/>
    <col min="2" max="3" width="15.7109375" style="1" customWidth="1"/>
    <col min="4" max="4" width="17.7109375" customWidth="1"/>
    <col min="5" max="5" width="26.5703125" customWidth="1"/>
  </cols>
  <sheetData>
    <row r="1" spans="1:5" ht="17.100000000000001" customHeight="1">
      <c r="A1" s="110" t="s">
        <v>66</v>
      </c>
      <c r="B1" s="110"/>
      <c r="C1" s="111"/>
      <c r="D1" s="111"/>
      <c r="E1" s="111"/>
    </row>
    <row r="2" spans="1:5" ht="30" customHeight="1">
      <c r="A2" s="112" t="s">
        <v>39</v>
      </c>
      <c r="B2" s="112"/>
      <c r="C2" s="113"/>
      <c r="D2" s="113"/>
      <c r="E2" s="113"/>
    </row>
    <row r="3" spans="1:5" ht="20.100000000000001" customHeight="1">
      <c r="A3" s="107" t="s">
        <v>72</v>
      </c>
      <c r="B3" s="104"/>
      <c r="C3" s="105"/>
      <c r="D3" s="106"/>
      <c r="E3" s="106"/>
    </row>
    <row r="4" spans="1:5" s="90" customFormat="1" ht="24.95" customHeight="1" thickBot="1">
      <c r="A4" s="87"/>
      <c r="B4" s="88" t="s">
        <v>0</v>
      </c>
      <c r="C4" s="89" t="s">
        <v>48</v>
      </c>
    </row>
    <row r="5" spans="1:5" ht="30" customHeight="1">
      <c r="A5" s="81" t="s">
        <v>2</v>
      </c>
      <c r="B5" s="82">
        <v>39278.85</v>
      </c>
      <c r="C5" s="82"/>
      <c r="D5" s="74"/>
      <c r="E5" s="75"/>
    </row>
    <row r="6" spans="1:5" ht="30" customHeight="1">
      <c r="A6" s="83" t="s">
        <v>1</v>
      </c>
      <c r="B6" s="79">
        <v>12316</v>
      </c>
      <c r="C6" s="78"/>
      <c r="D6" s="76"/>
      <c r="E6" s="77"/>
    </row>
    <row r="7" spans="1:5" ht="30" customHeight="1">
      <c r="A7" s="83" t="s">
        <v>74</v>
      </c>
      <c r="B7" s="78">
        <v>10000</v>
      </c>
      <c r="C7" s="78"/>
      <c r="D7" s="96"/>
      <c r="E7" s="138" t="s">
        <v>73</v>
      </c>
    </row>
    <row r="8" spans="1:5" ht="30" customHeight="1">
      <c r="A8" s="83" t="s">
        <v>3</v>
      </c>
      <c r="B8" s="78">
        <v>0</v>
      </c>
      <c r="C8" s="78"/>
      <c r="D8" s="76"/>
      <c r="E8" s="91"/>
    </row>
    <row r="9" spans="1:5" ht="30" customHeight="1">
      <c r="A9" s="83" t="s">
        <v>60</v>
      </c>
      <c r="B9" s="80">
        <v>5000</v>
      </c>
      <c r="C9" s="78"/>
      <c r="D9" s="76"/>
      <c r="E9" s="91"/>
    </row>
    <row r="10" spans="1:5" ht="45" customHeight="1">
      <c r="A10" s="83" t="s">
        <v>64</v>
      </c>
      <c r="B10" s="78"/>
      <c r="C10" s="80">
        <f>položky!$C$28</f>
        <v>69897.5</v>
      </c>
      <c r="D10" s="76"/>
      <c r="E10" s="91"/>
    </row>
    <row r="11" spans="1:5" ht="45" customHeight="1" thickBot="1">
      <c r="A11" s="84" t="s">
        <v>61</v>
      </c>
      <c r="B11" s="85">
        <v>2000</v>
      </c>
      <c r="C11" s="86"/>
      <c r="D11" s="99"/>
      <c r="E11" s="137" t="s">
        <v>63</v>
      </c>
    </row>
    <row r="12" spans="1:5" ht="30" customHeight="1">
      <c r="A12" s="93" t="s">
        <v>40</v>
      </c>
      <c r="B12" s="97">
        <f>SUM(B5:B11)</f>
        <v>68594.850000000006</v>
      </c>
      <c r="C12" s="98">
        <f>SUM(C5:C11)</f>
        <v>69897.5</v>
      </c>
      <c r="E12" s="92"/>
    </row>
    <row r="13" spans="1:5" ht="45" customHeight="1">
      <c r="A13" s="108" t="s">
        <v>59</v>
      </c>
      <c r="B13" s="109"/>
      <c r="C13" s="109"/>
      <c r="D13" s="94">
        <f>B12-C12</f>
        <v>-1302.6499999999942</v>
      </c>
      <c r="E13" s="95" t="s">
        <v>62</v>
      </c>
    </row>
    <row r="14" spans="1:5">
      <c r="A14" s="139" t="s">
        <v>65</v>
      </c>
    </row>
  </sheetData>
  <mergeCells count="3">
    <mergeCell ref="A13:C13"/>
    <mergeCell ref="A1:E1"/>
    <mergeCell ref="A2:E2"/>
  </mergeCells>
  <pageMargins left="0.70866141732283472" right="0.70866141732283472" top="0.59055118110236227" bottom="0.59055118110236227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06" zoomScaleNormal="106" workbookViewId="0">
      <selection activeCell="E2" sqref="E2"/>
    </sheetView>
  </sheetViews>
  <sheetFormatPr defaultRowHeight="15"/>
  <cols>
    <col min="1" max="1" width="5" customWidth="1"/>
    <col min="2" max="2" width="46.5703125" customWidth="1"/>
    <col min="3" max="3" width="13.85546875" style="7" customWidth="1"/>
    <col min="4" max="4" width="12.7109375" style="5" customWidth="1"/>
    <col min="5" max="5" width="18.140625" style="6" customWidth="1"/>
    <col min="6" max="6" width="38.85546875" customWidth="1"/>
  </cols>
  <sheetData>
    <row r="1" spans="1:12" ht="17.100000000000001" customHeight="1">
      <c r="A1" s="110" t="s">
        <v>50</v>
      </c>
      <c r="B1" s="110"/>
      <c r="C1" s="31"/>
      <c r="D1" s="32"/>
      <c r="E1" s="141"/>
      <c r="F1" s="33"/>
    </row>
    <row r="2" spans="1:12" ht="17.100000000000001" customHeight="1" thickBot="1">
      <c r="A2" s="140" t="s">
        <v>71</v>
      </c>
      <c r="B2" s="140"/>
      <c r="C2" s="140"/>
      <c r="D2" s="140"/>
      <c r="E2" s="14" t="s">
        <v>25</v>
      </c>
      <c r="F2" s="33"/>
    </row>
    <row r="3" spans="1:12" ht="15.75">
      <c r="A3" s="127" t="s">
        <v>55</v>
      </c>
      <c r="B3" s="128"/>
      <c r="C3" s="43">
        <f>SUM(C5:C7,C9:C15)</f>
        <v>22885</v>
      </c>
      <c r="D3" s="8"/>
      <c r="E3" s="125" t="s">
        <v>26</v>
      </c>
      <c r="F3" s="123" t="s">
        <v>69</v>
      </c>
    </row>
    <row r="4" spans="1:12">
      <c r="A4" s="119" t="s">
        <v>21</v>
      </c>
      <c r="B4" s="120"/>
      <c r="C4" s="44"/>
      <c r="D4" s="21">
        <f>SUM(C5:C7)</f>
        <v>7400</v>
      </c>
      <c r="E4" s="125"/>
      <c r="F4" s="124"/>
    </row>
    <row r="5" spans="1:12">
      <c r="A5" s="63" t="s">
        <v>8</v>
      </c>
      <c r="B5" s="64" t="s">
        <v>56</v>
      </c>
      <c r="C5" s="45">
        <v>2400</v>
      </c>
      <c r="D5" s="11"/>
      <c r="E5" s="125"/>
      <c r="F5" s="124"/>
      <c r="G5" s="3"/>
    </row>
    <row r="6" spans="1:12">
      <c r="A6" s="63" t="s">
        <v>9</v>
      </c>
      <c r="B6" s="64" t="s">
        <v>27</v>
      </c>
      <c r="C6" s="45">
        <v>3000</v>
      </c>
      <c r="D6" s="11"/>
      <c r="E6" s="125"/>
      <c r="F6" s="124"/>
      <c r="G6" s="3"/>
    </row>
    <row r="7" spans="1:12">
      <c r="A7" s="65" t="s">
        <v>45</v>
      </c>
      <c r="B7" s="66" t="s">
        <v>46</v>
      </c>
      <c r="C7" s="46">
        <v>2000</v>
      </c>
      <c r="D7" s="12"/>
      <c r="E7" s="125"/>
      <c r="F7" s="124"/>
      <c r="I7" s="3"/>
    </row>
    <row r="8" spans="1:12">
      <c r="A8" s="121" t="s">
        <v>24</v>
      </c>
      <c r="B8" s="122"/>
      <c r="C8" s="47"/>
      <c r="D8" s="21">
        <f>SUM(C9:C12)</f>
        <v>9400</v>
      </c>
      <c r="E8" s="125"/>
      <c r="F8" s="124"/>
    </row>
    <row r="9" spans="1:12">
      <c r="A9" s="63" t="s">
        <v>10</v>
      </c>
      <c r="B9" s="64" t="s">
        <v>28</v>
      </c>
      <c r="C9" s="45">
        <v>1700</v>
      </c>
      <c r="D9" s="11"/>
      <c r="E9" s="125"/>
      <c r="F9" s="124"/>
      <c r="L9" s="3"/>
    </row>
    <row r="10" spans="1:12">
      <c r="A10" s="63" t="s">
        <v>11</v>
      </c>
      <c r="B10" s="67" t="s">
        <v>29</v>
      </c>
      <c r="C10" s="45">
        <v>2100</v>
      </c>
      <c r="D10" s="11"/>
      <c r="E10" s="125"/>
      <c r="F10" s="124"/>
      <c r="K10" s="3"/>
    </row>
    <row r="11" spans="1:12">
      <c r="A11" s="63" t="s">
        <v>12</v>
      </c>
      <c r="B11" s="64" t="s">
        <v>30</v>
      </c>
      <c r="C11" s="45">
        <v>3600</v>
      </c>
      <c r="D11" s="11"/>
      <c r="E11" s="125"/>
      <c r="F11" s="124"/>
      <c r="I11" s="3"/>
    </row>
    <row r="12" spans="1:12" ht="15.75">
      <c r="A12" s="63" t="s">
        <v>13</v>
      </c>
      <c r="B12" s="64" t="s">
        <v>4</v>
      </c>
      <c r="C12" s="45">
        <v>2000</v>
      </c>
      <c r="D12" s="11"/>
      <c r="E12" s="125"/>
      <c r="F12" s="124"/>
      <c r="J12" s="4"/>
      <c r="L12" s="3" t="s">
        <v>5</v>
      </c>
    </row>
    <row r="13" spans="1:12">
      <c r="A13" s="63" t="s">
        <v>14</v>
      </c>
      <c r="B13" s="64" t="s">
        <v>31</v>
      </c>
      <c r="C13" s="45">
        <v>2000</v>
      </c>
      <c r="D13" s="23"/>
      <c r="E13" s="125"/>
      <c r="F13" s="124"/>
    </row>
    <row r="14" spans="1:12">
      <c r="A14" s="68" t="s">
        <v>15</v>
      </c>
      <c r="B14" s="69" t="s">
        <v>58</v>
      </c>
      <c r="C14" s="48">
        <v>1100</v>
      </c>
      <c r="D14" s="11"/>
      <c r="E14" s="125"/>
      <c r="F14" s="124"/>
      <c r="J14" s="3"/>
    </row>
    <row r="15" spans="1:12" ht="15" customHeight="1" thickBot="1">
      <c r="A15" s="70" t="s">
        <v>16</v>
      </c>
      <c r="B15" s="71" t="s">
        <v>33</v>
      </c>
      <c r="C15" s="49">
        <f>0.15*SUM(C5:C7,C9:C14)</f>
        <v>2985</v>
      </c>
      <c r="D15" s="24"/>
      <c r="E15" s="125"/>
      <c r="F15" s="103" t="s">
        <v>70</v>
      </c>
    </row>
    <row r="16" spans="1:12" ht="15.75">
      <c r="A16" s="129" t="s">
        <v>32</v>
      </c>
      <c r="B16" s="130"/>
      <c r="C16" s="50">
        <f>SUM(C18:C21,C23:C24)</f>
        <v>33270</v>
      </c>
      <c r="D16" s="10"/>
      <c r="E16" s="27"/>
      <c r="F16" s="100"/>
    </row>
    <row r="17" spans="1:8">
      <c r="A17" s="131" t="s">
        <v>22</v>
      </c>
      <c r="B17" s="132"/>
      <c r="C17" s="51"/>
      <c r="D17" s="25">
        <f>SUM(C18:C21)</f>
        <v>24070</v>
      </c>
      <c r="E17" s="28"/>
      <c r="F17" s="100"/>
    </row>
    <row r="18" spans="1:8">
      <c r="A18" s="63" t="s">
        <v>7</v>
      </c>
      <c r="B18" s="64" t="s">
        <v>43</v>
      </c>
      <c r="C18" s="52">
        <v>19441</v>
      </c>
      <c r="D18" s="18"/>
      <c r="E18" s="126" t="s">
        <v>44</v>
      </c>
      <c r="F18" s="102"/>
    </row>
    <row r="19" spans="1:8" ht="15" customHeight="1">
      <c r="A19" s="63" t="s">
        <v>18</v>
      </c>
      <c r="B19" s="64" t="s">
        <v>41</v>
      </c>
      <c r="C19" s="53">
        <v>4629</v>
      </c>
      <c r="D19" s="18"/>
      <c r="E19" s="126"/>
      <c r="F19" s="101" t="s">
        <v>47</v>
      </c>
    </row>
    <row r="20" spans="1:8" ht="39.950000000000003" customHeight="1">
      <c r="A20" s="38" t="s">
        <v>19</v>
      </c>
      <c r="B20" s="17" t="s">
        <v>42</v>
      </c>
      <c r="C20" s="54">
        <v>0</v>
      </c>
      <c r="D20" s="18"/>
      <c r="E20" s="126"/>
      <c r="F20" s="101" t="s">
        <v>67</v>
      </c>
    </row>
    <row r="21" spans="1:8" ht="30" customHeight="1">
      <c r="A21" s="39" t="s">
        <v>23</v>
      </c>
      <c r="B21" s="40" t="s">
        <v>36</v>
      </c>
      <c r="C21" s="46">
        <v>0</v>
      </c>
      <c r="D21" s="19"/>
      <c r="E21" s="16" t="s">
        <v>51</v>
      </c>
      <c r="F21" s="102" t="s">
        <v>49</v>
      </c>
    </row>
    <row r="22" spans="1:8">
      <c r="A22" s="133" t="s">
        <v>21</v>
      </c>
      <c r="B22" s="134"/>
      <c r="C22" s="55"/>
      <c r="D22" s="22">
        <f>SUM(C23:C24)</f>
        <v>9200</v>
      </c>
      <c r="E22" s="29"/>
      <c r="F22" s="100"/>
    </row>
    <row r="23" spans="1:8" ht="30" customHeight="1">
      <c r="A23" s="38" t="s">
        <v>34</v>
      </c>
      <c r="B23" s="15" t="s">
        <v>52</v>
      </c>
      <c r="C23" s="56">
        <v>8000</v>
      </c>
      <c r="D23" s="20"/>
      <c r="E23" s="125" t="s">
        <v>26</v>
      </c>
      <c r="F23" s="101" t="s">
        <v>68</v>
      </c>
    </row>
    <row r="24" spans="1:8" ht="15.75" thickBot="1">
      <c r="A24" s="72" t="s">
        <v>35</v>
      </c>
      <c r="B24" s="73" t="s">
        <v>53</v>
      </c>
      <c r="C24" s="57">
        <f>0.15*C23</f>
        <v>1200</v>
      </c>
      <c r="D24" s="18"/>
      <c r="E24" s="125"/>
      <c r="F24" s="103" t="s">
        <v>70</v>
      </c>
    </row>
    <row r="25" spans="1:8" ht="15.75">
      <c r="A25" s="135" t="s">
        <v>37</v>
      </c>
      <c r="B25" s="136"/>
      <c r="C25" s="43">
        <f>SUM(C26:C27)</f>
        <v>13742.5</v>
      </c>
      <c r="D25" s="26"/>
      <c r="E25" s="29"/>
      <c r="F25" s="100"/>
    </row>
    <row r="26" spans="1:8" ht="39.950000000000003" customHeight="1">
      <c r="A26" s="41" t="s">
        <v>6</v>
      </c>
      <c r="B26" s="42" t="s">
        <v>38</v>
      </c>
      <c r="C26" s="58">
        <v>11950</v>
      </c>
      <c r="D26" s="18"/>
      <c r="E26" s="125" t="s">
        <v>26</v>
      </c>
      <c r="F26" s="101" t="s">
        <v>54</v>
      </c>
    </row>
    <row r="27" spans="1:8" ht="15.75" thickBot="1">
      <c r="A27" s="61" t="s">
        <v>20</v>
      </c>
      <c r="B27" s="62" t="s">
        <v>17</v>
      </c>
      <c r="C27" s="59">
        <f>0.15*C26</f>
        <v>1792.5</v>
      </c>
      <c r="D27" s="13"/>
      <c r="E27" s="125"/>
      <c r="F27" s="103" t="s">
        <v>70</v>
      </c>
      <c r="H27" s="9"/>
    </row>
    <row r="28" spans="1:8" ht="16.5" thickBot="1">
      <c r="A28" s="30"/>
      <c r="B28" s="36"/>
      <c r="C28" s="60">
        <f>SUM(C5:C7,C9:C15,C18:C20,C21,C23:C24,C26:C27)</f>
        <v>69897.5</v>
      </c>
      <c r="D28" s="37">
        <f>SUM(D4,D8,C13:C15,D17,D22,C26:C27)</f>
        <v>69897.5</v>
      </c>
      <c r="E28" s="34"/>
      <c r="F28" s="35"/>
    </row>
    <row r="29" spans="1:8">
      <c r="A29" s="114" t="s">
        <v>57</v>
      </c>
      <c r="B29" s="115"/>
      <c r="C29" s="116"/>
      <c r="D29" s="117"/>
      <c r="E29" s="118"/>
      <c r="F29" s="115"/>
    </row>
  </sheetData>
  <mergeCells count="15">
    <mergeCell ref="A1:B1"/>
    <mergeCell ref="E3:E15"/>
    <mergeCell ref="E18:E20"/>
    <mergeCell ref="E23:E24"/>
    <mergeCell ref="E26:E27"/>
    <mergeCell ref="A3:B3"/>
    <mergeCell ref="A16:B16"/>
    <mergeCell ref="A17:B17"/>
    <mergeCell ref="A22:B22"/>
    <mergeCell ref="A25:B25"/>
    <mergeCell ref="A29:F29"/>
    <mergeCell ref="A4:B4"/>
    <mergeCell ref="A8:B8"/>
    <mergeCell ref="F3:F14"/>
    <mergeCell ref="A2:D2"/>
  </mergeCells>
  <pageMargins left="0.51181102362204722" right="0.51181102362204722" top="0.59055118110236227" bottom="0.59055118110236227" header="0.31496062992125984" footer="0.31496062992125984"/>
  <pageSetup paperSize="9" orientation="landscape" r:id="rId1"/>
  <ignoredErrors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financování - souhrn</vt:lpstr>
      <vt:lpstr>položky</vt:lpstr>
      <vt:lpstr>'financování - souhrn'!Oblast_tisku</vt:lpstr>
      <vt:lpstr>položky!Oblast_tisku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Jindrová</dc:creator>
  <cp:lastModifiedBy>Hana Jindrová</cp:lastModifiedBy>
  <cp:lastPrinted>2012-10-16T08:13:25Z</cp:lastPrinted>
  <dcterms:created xsi:type="dcterms:W3CDTF">2012-09-13T17:41:20Z</dcterms:created>
  <dcterms:modified xsi:type="dcterms:W3CDTF">2012-10-16T08:13:55Z</dcterms:modified>
</cp:coreProperties>
</file>